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14-11-2024_10-25-58\"/>
    </mc:Choice>
  </mc:AlternateContent>
  <xr:revisionPtr revIDLastSave="0" documentId="13_ncr:1_{62DDDE3B-1B5F-4F86-B07F-BEB28920894F}" xr6:coauthVersionLast="47" xr6:coauthVersionMax="47" xr10:uidLastSave="{00000000-0000-0000-0000-000000000000}"/>
  <bookViews>
    <workbookView xWindow="-120" yWindow="-120" windowWidth="29040" windowHeight="15720" tabRatio="263" xr2:uid="{00000000-000D-0000-FFFF-FFFF00000000}"/>
  </bookViews>
  <sheets>
    <sheet name="list01" sheetId="1" r:id="rId1"/>
    <sheet name="Баланс" sheetId="8" r:id="rId2"/>
  </sheets>
  <definedNames>
    <definedName name="_xlnm.Print_Area" localSheetId="1">Баланс!$A$1:$G$99</definedName>
  </definedNames>
  <calcPr calcId="191029"/>
  <webPublishObjects count="18">
    <webPublishObject id="32058" divId="финансовий_32058" destinationFile="C:\Documents and Settings\Farhod\Desktop\15.02.2008\финансовий\db\финансовийru.htm"/>
    <webPublishObject id="21706" divId="БУХГАЛТЕРСКИЙ БАЛАНС_21706" destinationFile="C:\Documents and Settings\Farhod\Desktop\15.02.2008\финансовий\1\db\БУХГАЛТЕРСКИЙ БАЛАНСru.htm"/>
    <webPublishObject id="14488" divId="БУХГАЛТЕРСКИЙ БАЛАНС_14488" destinationFile="C:\Documents and Settings\Farhod\Desktop\15.02.2008\финансовий\1\db\БУХГАЛТЕРСКИЙ БАЛАНСru.htm"/>
    <webPublishObject id="7370" divId="БУХГАЛТЕРСКИЙ БАЛАНС_7370" destinationFile="C:\Documents and Settings\Farhod\Desktop\15.02.2008\финансовий\1\db\БУХГАЛТЕРСКИЙ БАЛАНСru.htm"/>
    <webPublishObject id="17712" divId="БУХГАЛТЕРСКИЙ БАЛАНС_17712" destinationFile="C:\Documents and Settings\Farhod\Desktop\15.02.2008\финансовий\1\db\БУХГАЛТЕРСКИЙ БАЛАНСru.htm"/>
    <webPublishObject id="31654" divId="БУХГАЛТЕРСКИЙ БАЛАНС_31654" destinationFile="D:\elektronika\20.03.2008.10.20\финансовий\1\db\БУХГАЛТЕРСКИЙ БАЛАНСru.htm"/>
    <webPublishObject id="23492" divId="БУХГАЛТЕРСКИЙ БАЛАНС_23492" destinationFile="D:\elektronika\20.03.2008.10.20\финансовий\1\db\БУХГАЛТЕРСКИЙ БАЛАНСru.htm"/>
    <webPublishObject id="18051" divId="БУХГАЛТЕРСКИЙ БАЛАНС_18051" destinationFile="D:\elektronika\20.03.2008.10.20\финансовий\1\db\БУХГАЛТЕРСКИЙ БАЛАНСru.htm"/>
    <webPublishObject id="4643" divId="БУХГАЛТЕРСКИЙ БАЛАНС_4643" destinationFile="D:\Farhod_el\ot_uz\финансовий\1\db\БУХГАЛТЕРСКИЙ БАЛАНСru.htm"/>
    <webPublishObject id="19962" divId="БУХГАЛТЕРСКИЙ БАЛАНС_19962" destinationFile="D:\Farhod_el\ot_uz\финансовий\1\db\БУХГАЛТЕРСКИЙ БАЛАНСru.htm"/>
    <webPublishObject id="11109" divId="БУХГАЛТЕРСКИЙ БАЛАНС_11109" destinationFile="D:\Farhod_el\ot_uz\финансовий\1\db\БУХГАЛТЕРСКИЙ БАЛАНСru.htm"/>
    <webPublishObject id="26190" divId="БУХГАЛТЕРСКИЙ БАЛАНС_26190" destinationFile="D:\Farhod_el\ot_uz\финансовий\1\db\БУХГАЛТЕРСКИЙ БАЛАНСru.htm"/>
    <webPublishObject id="21763" divId="БУХГАЛТЕРСКИЙ БАЛАНС_21763" destinationFile="D:\Farhod_el\ot_uz\финансовий\1\db\БУХГАЛТЕРСКИЙ БАЛАНСru.htm"/>
    <webPublishObject id="11645" divId="БУХГАЛТЕРСКИЙ БАЛАНС_11645" destinationFile="C:\13012012\1\db\БУХГАЛТЕРСКИЙ БАЛАНСruurururu.htm"/>
    <webPublishObject id="21505" divId="20000ru_21505" destinationFile="C:\13012012\20000\db\20000rurrrrrrrr.htm"/>
    <webPublishObject id="1711" divId="20000ru_1711" destinationFile="C:\13012012\20000\db\20000rurrrrrrrr.htm"/>
    <webPublishObject id="30445" divId="20000ru_30445" destinationFile="D:\Хисобот формалари(2012)\20000\db\20000ruxxxxxxxxxx.htm"/>
    <webPublishObject id="5825" divId="20000ru_5825" destinationFile="D:\Хисобот формалари(2012)\20000\db\20000russsssss.htm"/>
  </webPublishObjects>
</workbook>
</file>

<file path=xl/calcChain.xml><?xml version="1.0" encoding="utf-8"?>
<calcChain xmlns="http://schemas.openxmlformats.org/spreadsheetml/2006/main">
  <c r="G45" i="8" l="1"/>
  <c r="G40" i="8"/>
  <c r="G96" i="8" l="1"/>
  <c r="G77" i="8" l="1"/>
  <c r="F77" i="8" l="1"/>
  <c r="F45" i="8"/>
  <c r="F96" i="8" l="1"/>
  <c r="F89" i="8" l="1"/>
  <c r="E96" i="8" l="1"/>
  <c r="E61" i="8"/>
  <c r="E34" i="8" l="1"/>
  <c r="F34" i="8"/>
  <c r="H10" i="8" l="1"/>
  <c r="H79" i="8" l="1"/>
  <c r="H78" i="8"/>
  <c r="H67" i="8"/>
  <c r="H66" i="8" s="1"/>
  <c r="H64" i="8"/>
  <c r="H46" i="8"/>
  <c r="H27" i="8"/>
  <c r="H15" i="8"/>
  <c r="H25" i="8" s="1"/>
  <c r="H14" i="8"/>
  <c r="H97" i="8" l="1"/>
  <c r="H98" i="8" s="1"/>
  <c r="G34" i="8" l="1"/>
  <c r="H34" i="8" s="1"/>
  <c r="H53" i="8" s="1"/>
  <c r="H54" i="8" s="1"/>
  <c r="H99" i="8" s="1"/>
  <c r="G79" i="8"/>
  <c r="F79" i="8"/>
  <c r="E79" i="8"/>
  <c r="E78" i="8"/>
  <c r="G67" i="8"/>
  <c r="G66" i="8" s="1"/>
  <c r="F67" i="8"/>
  <c r="F66" i="8" s="1"/>
  <c r="E67" i="8"/>
  <c r="E66" i="8" s="1"/>
  <c r="G64" i="8"/>
  <c r="F64" i="8"/>
  <c r="E64" i="8"/>
  <c r="G46" i="8"/>
  <c r="F46" i="8"/>
  <c r="E46" i="8"/>
  <c r="F27" i="8"/>
  <c r="G27" i="8"/>
  <c r="E27" i="8"/>
  <c r="G15" i="8"/>
  <c r="F15" i="8"/>
  <c r="E15" i="8"/>
  <c r="G14" i="8"/>
  <c r="F14" i="8"/>
  <c r="E14" i="8"/>
  <c r="G10" i="8"/>
  <c r="G25" i="8" s="1"/>
  <c r="F10" i="8"/>
  <c r="E10" i="8"/>
  <c r="E97" i="8" l="1"/>
  <c r="I79" i="8"/>
  <c r="F53" i="8"/>
  <c r="E53" i="8"/>
  <c r="G53" i="8"/>
  <c r="G54" i="8" s="1"/>
  <c r="E25" i="8"/>
  <c r="F25" i="8"/>
  <c r="E98" i="8"/>
  <c r="F78" i="8"/>
  <c r="F97" i="8" s="1"/>
  <c r="F98" i="8" s="1"/>
  <c r="G78" i="8"/>
  <c r="G97" i="8" s="1"/>
  <c r="G98" i="8" s="1"/>
  <c r="F54" i="8" l="1"/>
  <c r="F99" i="8" s="1"/>
  <c r="E54" i="8"/>
  <c r="E99" i="8" s="1"/>
  <c r="G99" i="8"/>
  <c r="F101" i="8" l="1"/>
</calcChain>
</file>

<file path=xl/sharedStrings.xml><?xml version="1.0" encoding="utf-8"?>
<sst xmlns="http://schemas.openxmlformats.org/spreadsheetml/2006/main" count="235" uniqueCount="225">
  <si>
    <t>год</t>
  </si>
  <si>
    <t>Наименование показателя</t>
  </si>
  <si>
    <t>Актив</t>
  </si>
  <si>
    <t>I. Долгосрочные активы</t>
  </si>
  <si>
    <t>Первоначальная (восстановительная) стоимость (0100, 0300)</t>
  </si>
  <si>
    <t>Сумма износа (0200)</t>
  </si>
  <si>
    <t>010</t>
  </si>
  <si>
    <t>020</t>
  </si>
  <si>
    <t>011</t>
  </si>
  <si>
    <t>Остаточная (балансовая) стоимость (стр. 010-011)</t>
  </si>
  <si>
    <t>012</t>
  </si>
  <si>
    <t>Нематериальные активы:</t>
  </si>
  <si>
    <t>021</t>
  </si>
  <si>
    <t>Остаточная (балансовая) стоимость (стр. 020-021)</t>
  </si>
  <si>
    <t>022</t>
  </si>
  <si>
    <t>Ценные бумаги (0610)</t>
  </si>
  <si>
    <t>040</t>
  </si>
  <si>
    <t>030</t>
  </si>
  <si>
    <t>Инвестиции в дочерние хозяйственные общества (0620)</t>
  </si>
  <si>
    <t>050</t>
  </si>
  <si>
    <t>060</t>
  </si>
  <si>
    <t>070</t>
  </si>
  <si>
    <t>080</t>
  </si>
  <si>
    <t>090</t>
  </si>
  <si>
    <t>Инвестиции в предприятие с иностранным капиталом (0640)</t>
  </si>
  <si>
    <t>Прочие долгосрочные инвестиции (0690)</t>
  </si>
  <si>
    <t>Оборудование к установке (0700)</t>
  </si>
  <si>
    <t>100</t>
  </si>
  <si>
    <t>110</t>
  </si>
  <si>
    <t>120</t>
  </si>
  <si>
    <t>130</t>
  </si>
  <si>
    <t>II. Текущие активы</t>
  </si>
  <si>
    <t>140</t>
  </si>
  <si>
    <t>Производственные запасы (1000, 1100, 1500, 1600)</t>
  </si>
  <si>
    <t>150</t>
  </si>
  <si>
    <t>Готовая продукция (2800)</t>
  </si>
  <si>
    <t>Незавершенное производство (2000, 2100, 2300, 2700)</t>
  </si>
  <si>
    <t>Товары (2900 за минусом 2980)</t>
  </si>
  <si>
    <t>160</t>
  </si>
  <si>
    <t>170</t>
  </si>
  <si>
    <t>180</t>
  </si>
  <si>
    <t>Расходы будущих периодов (3100)</t>
  </si>
  <si>
    <t>190</t>
  </si>
  <si>
    <t>Отсроченные расходы (3200)</t>
  </si>
  <si>
    <t>200</t>
  </si>
  <si>
    <t>Дебиторы, всего (стр.220+240+250+260+270+280+290+300+310)</t>
  </si>
  <si>
    <t>210</t>
  </si>
  <si>
    <t>211</t>
  </si>
  <si>
    <t>Задолженность покупателей и заказчиков (4000 за минусом 4900)</t>
  </si>
  <si>
    <t>Задолженность обособленных подразделений (4110)</t>
  </si>
  <si>
    <t>220</t>
  </si>
  <si>
    <t>230</t>
  </si>
  <si>
    <t>Задолженность дочерних и зависимых хозяйственных обществ (4120)</t>
  </si>
  <si>
    <t>240</t>
  </si>
  <si>
    <t>Авансы, выданные персоналу (4200)</t>
  </si>
  <si>
    <t>250</t>
  </si>
  <si>
    <t>Авансы, выданные поставщикам и подрядчикам (4300)</t>
  </si>
  <si>
    <t>260</t>
  </si>
  <si>
    <t>270</t>
  </si>
  <si>
    <t>280</t>
  </si>
  <si>
    <t>Задолженность учредителей по вкладам в уставный капитал (4600)</t>
  </si>
  <si>
    <t>290</t>
  </si>
  <si>
    <t>Задолженность персонала по прочим операциям (4700)</t>
  </si>
  <si>
    <t>300</t>
  </si>
  <si>
    <t>Прочие дебиторские задолженности (4800)</t>
  </si>
  <si>
    <t>310</t>
  </si>
  <si>
    <t>Денежные средства, всего (стр.330+340+350+360), в том числе:</t>
  </si>
  <si>
    <t>Денежные средства в кассе (5000)</t>
  </si>
  <si>
    <t>320</t>
  </si>
  <si>
    <t>330</t>
  </si>
  <si>
    <t>Денежные средства на расчетном счете (5100)</t>
  </si>
  <si>
    <t>340</t>
  </si>
  <si>
    <t>350</t>
  </si>
  <si>
    <t>Денежные средства в иностранной валюте (5200)</t>
  </si>
  <si>
    <t>360</t>
  </si>
  <si>
    <t>Прочие денежные средства и эквиваленты (5500, 5600, 5700)</t>
  </si>
  <si>
    <t>370</t>
  </si>
  <si>
    <t>380</t>
  </si>
  <si>
    <t>Прочие текущие активы (5900)</t>
  </si>
  <si>
    <t>390</t>
  </si>
  <si>
    <t>Всего по активу баланса (стр.130+стр.390)</t>
  </si>
  <si>
    <t>400</t>
  </si>
  <si>
    <t>Пассив</t>
  </si>
  <si>
    <t>Уставный капитал (8300)</t>
  </si>
  <si>
    <t>410</t>
  </si>
  <si>
    <t>420</t>
  </si>
  <si>
    <t>Резервный капитал (8500)</t>
  </si>
  <si>
    <t>430</t>
  </si>
  <si>
    <t>Выкупленные собственные акции (8600)</t>
  </si>
  <si>
    <t>440</t>
  </si>
  <si>
    <t>450</t>
  </si>
  <si>
    <t>Нераспределенная прибыль (непокрытый убыток) (8700)</t>
  </si>
  <si>
    <t>460</t>
  </si>
  <si>
    <t>Резервы предстоящих расходов и платежей (8900)</t>
  </si>
  <si>
    <t>470</t>
  </si>
  <si>
    <t>480</t>
  </si>
  <si>
    <t>490</t>
  </si>
  <si>
    <t>491</t>
  </si>
  <si>
    <t>Долгосрочная задолженость поставщикам и подрядчикам (7000)</t>
  </si>
  <si>
    <t>500</t>
  </si>
  <si>
    <t>Долгосрочная задолженность обособленным подразделениям (7110)</t>
  </si>
  <si>
    <t>510</t>
  </si>
  <si>
    <t>520</t>
  </si>
  <si>
    <t>530</t>
  </si>
  <si>
    <t>540</t>
  </si>
  <si>
    <t>Прочие долгосрочные отсроченные обязательства (7250, 7290)</t>
  </si>
  <si>
    <t>Авансы, полученные от покупателей и заказчиков (7300)</t>
  </si>
  <si>
    <t>Долгосрочные банковские кредиты (7810)</t>
  </si>
  <si>
    <t>550</t>
  </si>
  <si>
    <t>560</t>
  </si>
  <si>
    <t>570</t>
  </si>
  <si>
    <t>580</t>
  </si>
  <si>
    <t>Прочие долгосрочные кредиторские задолженности (7900)</t>
  </si>
  <si>
    <t>590</t>
  </si>
  <si>
    <t>600</t>
  </si>
  <si>
    <t>601</t>
  </si>
  <si>
    <t>602</t>
  </si>
  <si>
    <t>610</t>
  </si>
  <si>
    <t>620</t>
  </si>
  <si>
    <t>630</t>
  </si>
  <si>
    <t>Отсроченные доходы (6210, 6220, 6230)</t>
  </si>
  <si>
    <t>640</t>
  </si>
  <si>
    <t>650</t>
  </si>
  <si>
    <t>Прочие отсроченные обязательства (6250, 6290)</t>
  </si>
  <si>
    <t>660</t>
  </si>
  <si>
    <t>Полученные авансы (6300)</t>
  </si>
  <si>
    <t>670</t>
  </si>
  <si>
    <t>Задолженность по платежам в бюджет (6400)</t>
  </si>
  <si>
    <t>680</t>
  </si>
  <si>
    <t>Задолженность по страхованию (6510)</t>
  </si>
  <si>
    <t>690</t>
  </si>
  <si>
    <t>Задолженность по платежам в государственные целевые фонды (6520)</t>
  </si>
  <si>
    <t>700</t>
  </si>
  <si>
    <t>Задолженность учредителям (6600)</t>
  </si>
  <si>
    <t>Краткосрочные банковские кредиты (6810)</t>
  </si>
  <si>
    <t>710</t>
  </si>
  <si>
    <t>720</t>
  </si>
  <si>
    <t>730</t>
  </si>
  <si>
    <t>740</t>
  </si>
  <si>
    <t>Краткосрочные займы (6820, 6830, 6840)</t>
  </si>
  <si>
    <t>750</t>
  </si>
  <si>
    <t>Текущая часть долгосрочных обязательств (6950)</t>
  </si>
  <si>
    <t>760</t>
  </si>
  <si>
    <t>Прочие кредиторские задолженности (6900 кроме 6950)</t>
  </si>
  <si>
    <t>770</t>
  </si>
  <si>
    <t>Всего по пассиву баланса (стр.480+770)</t>
  </si>
  <si>
    <t>780</t>
  </si>
  <si>
    <t>Код стр</t>
  </si>
  <si>
    <t>квартал</t>
  </si>
  <si>
    <t>Форма N 1 по ОКУД</t>
  </si>
  <si>
    <t>Отрасль</t>
  </si>
  <si>
    <t>Идентификационный номер налогоплательщика</t>
  </si>
  <si>
    <t>Предприяия, организация</t>
  </si>
  <si>
    <t>Единица измерения, тыс. сум.</t>
  </si>
  <si>
    <t>Министерства, ведомства и другие</t>
  </si>
  <si>
    <t>Территория</t>
  </si>
  <si>
    <t>по ОКПО</t>
  </si>
  <si>
    <t>по ОКОНХ</t>
  </si>
  <si>
    <t>по КОПФ</t>
  </si>
  <si>
    <t>по КФС</t>
  </si>
  <si>
    <t>ИНН</t>
  </si>
  <si>
    <t>СОАТО</t>
  </si>
  <si>
    <t>Дата высылки</t>
  </si>
  <si>
    <t>Дата получения</t>
  </si>
  <si>
    <t>Срок представления</t>
  </si>
  <si>
    <t>Форма собственности</t>
  </si>
  <si>
    <t>Организационно-правовая форма</t>
  </si>
  <si>
    <t>по СООГУ</t>
  </si>
  <si>
    <t>На конец отчетного периода</t>
  </si>
  <si>
    <t>Итого по разделу I (стр. 012+022+030+090+100+110+120)</t>
  </si>
  <si>
    <t>Итого по разделу II (стр. 140+190+200+210+320+370+380)</t>
  </si>
  <si>
    <t>Итого по разделу I (стр.410+420+430-440+450+460+470)</t>
  </si>
  <si>
    <t>Долгосрочные отсроченные доходы (7210, 7220, 7230)</t>
  </si>
  <si>
    <t>Долгосрочные займы (7820, 7830, 7840)</t>
  </si>
  <si>
    <t>Итого по разделу II (стр.490+600)</t>
  </si>
  <si>
    <t>Долгосрочные инвестиции, всего (стр.040+050+060+070+080), в том числе:</t>
  </si>
  <si>
    <t>Инвестиции в зависимые хозяйственные общества (0630)</t>
  </si>
  <si>
    <t>Долгосрочные отсроченные расходы (0950, 0960, 0990)</t>
  </si>
  <si>
    <t>Товарно-материальные запасы, всего (стр.150+160+170+180), в том числе:</t>
  </si>
  <si>
    <t>Задолженность по оплате труда (6700)</t>
  </si>
  <si>
    <t>II. Обязательства</t>
  </si>
  <si>
    <t>Текущие обязательства,всего (стр.610+630+640+650+660+670 +680+690+700+710+720+730+740+750+760)</t>
  </si>
  <si>
    <t>Долгосрочные обязательства, всего (стр.500+520+530+540+550+560+570+580+590)</t>
  </si>
  <si>
    <t>в том числе: текущая кредиторская задолженность (стр.610+630+650+670+680+690+700+710+720+760)</t>
  </si>
  <si>
    <t>Задолженность дочерним и зависимым хозяйственным обществам (6120)</t>
  </si>
  <si>
    <t>Долгосрочная задолженность дочерним и зависимым хозяйственным обществам (7120)</t>
  </si>
  <si>
    <t>Авансовые платежи по налогам и другим обязательным платежам в бюджет (4400)</t>
  </si>
  <si>
    <t>из нее: просроченная*</t>
  </si>
  <si>
    <t>из нее: просроченная текущая кредиторская задолженность*</t>
  </si>
  <si>
    <t>на</t>
  </si>
  <si>
    <t>Коды</t>
  </si>
  <si>
    <t/>
  </si>
  <si>
    <t>Адрес:</t>
  </si>
  <si>
    <t>Основные средства:</t>
  </si>
  <si>
    <t>Первоначальная стоимость (0400)</t>
  </si>
  <si>
    <t>Сумма амортизации (0500)</t>
  </si>
  <si>
    <t>Капитальные вложения (0800)</t>
  </si>
  <si>
    <t>Долгосрочная дебиторская задолженность (0910, 0920, 0930, 0940)</t>
  </si>
  <si>
    <t>Краткосрочные инвестиции (5800)</t>
  </si>
  <si>
    <t>I. Источники собственных средств</t>
  </si>
  <si>
    <t>Добавленный капитал (8400)</t>
  </si>
  <si>
    <t>Целевые поступления (8800)</t>
  </si>
  <si>
    <t>Задолженность поставщикам и подрядчикам (6000)</t>
  </si>
  <si>
    <t>Задолженность обособленным подразделениям (6110)</t>
  </si>
  <si>
    <t>Авансовые платежи в государственные целевые фонды и по страхованию (4500)</t>
  </si>
  <si>
    <t>в том числе: долгосрочная кредиторская задолженность (стр.500+520+540+560+590)</t>
  </si>
  <si>
    <t>Долгосрочные отсроченные обязательства по налогам и другим обязательным платежам (7240)</t>
  </si>
  <si>
    <t>Отсроченные обязательства по налогам и другим обязательным платежам (6240)</t>
  </si>
  <si>
    <t>Бухгалтерский баланс - форма № 1</t>
  </si>
  <si>
    <t>Приложение N 1 к Приказу министра финансов от 27 декабря 2002 г. N 140,
зарегистрированному МЮ 24 января 2003 г. N 1209</t>
  </si>
  <si>
    <t>lc=R27C10</t>
  </si>
  <si>
    <t xml:space="preserve">    </t>
  </si>
  <si>
    <t>lc=R99C6</t>
  </si>
  <si>
    <t>"YO`LQURILISH" AKSIYADORLIK JAMIYATI</t>
  </si>
  <si>
    <t>Строительство</t>
  </si>
  <si>
    <t>Государственная</t>
  </si>
  <si>
    <t>04634</t>
  </si>
  <si>
    <t>ТОШКЕНТ ШАҲАР МИРОБОД тумани</t>
  </si>
  <si>
    <t>NUKUS KO`CHASI, 77 UY</t>
  </si>
  <si>
    <t>07.02.2023</t>
  </si>
  <si>
    <t>15.02.2023</t>
  </si>
  <si>
    <t xml:space="preserve">1 квартал </t>
  </si>
  <si>
    <t xml:space="preserve">полугодие </t>
  </si>
  <si>
    <t xml:space="preserve">9 месяцев </t>
  </si>
  <si>
    <t xml:space="preserve">Годовой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</si>
</sst>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11" x14ac:knownFonts="1">
    <font>
      <sz val="10"/>
      <name val="Arial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color indexed="9"/>
      <name val="Arial"/>
      <family val="2"/>
      <charset val="204"/>
    </font>
    <font>
      <sz val="10"/>
      <name val="Arial"/>
      <family val="2"/>
      <charset val="204"/>
    </font>
    <font>
      <sz val="10"/>
      <color indexed="9"/>
      <name val="Arial"/>
      <family val="2"/>
      <charset val="204"/>
    </font>
    <font>
      <sz val="10"/>
      <name val="Arial"/>
      <family val="2"/>
      <charset val="204"/>
    </font>
    <font>
      <sz val="13"/>
      <color indexed="10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0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164" fontId="7" fillId="4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164" fontId="7" fillId="0" borderId="1" xfId="0" applyNumberFormat="1" applyFont="1" applyFill="1" applyBorder="1" applyAlignment="1">
      <alignment horizontal="right" vertical="center"/>
    </xf>
    <xf numFmtId="49" fontId="7" fillId="0" borderId="4" xfId="0" applyNumberFormat="1" applyFont="1" applyBorder="1" applyAlignment="1">
      <alignment horizontal="center" vertical="center"/>
    </xf>
    <xf numFmtId="164" fontId="7" fillId="2" borderId="4" xfId="0" applyNumberFormat="1" applyFont="1" applyFill="1" applyBorder="1" applyAlignment="1">
      <alignment horizontal="right" vertical="center"/>
    </xf>
    <xf numFmtId="164" fontId="7" fillId="0" borderId="1" xfId="0" applyNumberFormat="1" applyFont="1" applyBorder="1" applyAlignment="1">
      <alignment horizontal="right" vertical="center"/>
    </xf>
    <xf numFmtId="164" fontId="7" fillId="4" borderId="4" xfId="0" applyNumberFormat="1" applyFont="1" applyFill="1" applyBorder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9" fontId="7" fillId="0" borderId="0" xfId="0" applyNumberFormat="1" applyFont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164" fontId="3" fillId="4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10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2" borderId="2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26"/>
  <sheetViews>
    <sheetView tabSelected="1" workbookViewId="0">
      <selection activeCell="E4" sqref="E4"/>
    </sheetView>
  </sheetViews>
  <sheetFormatPr defaultColWidth="9.140625" defaultRowHeight="12.75" x14ac:dyDescent="0.2"/>
  <cols>
    <col min="1" max="1" width="1.7109375" style="22" customWidth="1"/>
    <col min="2" max="2" width="32" style="22" bestFit="1" customWidth="1"/>
    <col min="3" max="3" width="8" style="22" customWidth="1"/>
    <col min="4" max="4" width="3.85546875" style="22" bestFit="1" customWidth="1"/>
    <col min="5" max="5" width="4.140625" style="22" customWidth="1"/>
    <col min="6" max="6" width="7.5703125" style="22" bestFit="1" customWidth="1"/>
    <col min="7" max="7" width="46.85546875" style="22" customWidth="1"/>
    <col min="8" max="8" width="18.85546875" style="22" bestFit="1" customWidth="1"/>
    <col min="9" max="9" width="20.5703125" style="23" customWidth="1"/>
    <col min="10" max="10" width="1.7109375" style="22" customWidth="1"/>
    <col min="11" max="16384" width="9.140625" style="22"/>
  </cols>
  <sheetData>
    <row r="1" spans="1:9" x14ac:dyDescent="0.2">
      <c r="A1" s="21" t="s">
        <v>210</v>
      </c>
      <c r="B1" s="41"/>
      <c r="C1" s="41"/>
      <c r="D1" s="41"/>
      <c r="E1" s="41"/>
      <c r="F1" s="41"/>
      <c r="G1" s="41"/>
      <c r="H1" s="41"/>
      <c r="I1" s="41"/>
    </row>
    <row r="2" spans="1:9" ht="34.5" customHeight="1" x14ac:dyDescent="0.2">
      <c r="B2" s="45" t="s">
        <v>209</v>
      </c>
      <c r="C2" s="45"/>
      <c r="D2" s="45"/>
      <c r="E2" s="45"/>
      <c r="F2" s="45"/>
      <c r="G2" s="45"/>
      <c r="H2" s="45"/>
      <c r="I2" s="45"/>
    </row>
    <row r="3" spans="1:9" ht="26.1" customHeight="1" x14ac:dyDescent="0.2">
      <c r="B3" s="49" t="s">
        <v>208</v>
      </c>
      <c r="C3" s="49"/>
      <c r="D3" s="49"/>
      <c r="E3" s="49"/>
      <c r="F3" s="49"/>
      <c r="G3" s="49"/>
      <c r="H3" s="49"/>
      <c r="I3" s="49"/>
    </row>
    <row r="4" spans="1:9" x14ac:dyDescent="0.2">
      <c r="B4" s="2" t="s">
        <v>189</v>
      </c>
      <c r="C4" s="4">
        <v>2024</v>
      </c>
      <c r="D4" s="1" t="s">
        <v>0</v>
      </c>
      <c r="E4" s="4">
        <v>3</v>
      </c>
      <c r="F4" s="47" t="s">
        <v>148</v>
      </c>
      <c r="G4" s="47"/>
      <c r="H4" s="48"/>
      <c r="I4" s="20" t="s">
        <v>190</v>
      </c>
    </row>
    <row r="5" spans="1:9" x14ac:dyDescent="0.2">
      <c r="B5" s="42" t="s">
        <v>149</v>
      </c>
      <c r="C5" s="42"/>
      <c r="D5" s="42"/>
      <c r="E5" s="42"/>
      <c r="F5" s="42"/>
      <c r="G5" s="42"/>
      <c r="H5" s="43"/>
      <c r="I5" s="24" t="s">
        <v>191</v>
      </c>
    </row>
    <row r="6" spans="1:9" ht="3.95" customHeight="1" x14ac:dyDescent="0.2">
      <c r="B6" s="46"/>
      <c r="C6" s="46"/>
      <c r="D6" s="46"/>
      <c r="E6" s="46"/>
      <c r="F6" s="46"/>
      <c r="G6" s="46"/>
      <c r="H6" s="46"/>
      <c r="I6" s="46"/>
    </row>
    <row r="7" spans="1:9" x14ac:dyDescent="0.2">
      <c r="B7" s="3" t="s">
        <v>152</v>
      </c>
      <c r="C7" s="44" t="s">
        <v>213</v>
      </c>
      <c r="D7" s="44"/>
      <c r="E7" s="44"/>
      <c r="F7" s="44"/>
      <c r="G7" s="44"/>
      <c r="H7" s="5" t="s">
        <v>156</v>
      </c>
      <c r="I7" s="25">
        <v>30060591</v>
      </c>
    </row>
    <row r="8" spans="1:9" ht="3.95" customHeight="1" x14ac:dyDescent="0.2">
      <c r="B8" s="46"/>
      <c r="C8" s="46"/>
      <c r="D8" s="46"/>
      <c r="E8" s="46"/>
      <c r="F8" s="46"/>
      <c r="G8" s="46"/>
      <c r="H8" s="46"/>
      <c r="I8" s="46"/>
    </row>
    <row r="9" spans="1:9" x14ac:dyDescent="0.2">
      <c r="B9" s="3" t="s">
        <v>150</v>
      </c>
      <c r="C9" s="44" t="s">
        <v>214</v>
      </c>
      <c r="D9" s="44"/>
      <c r="E9" s="44"/>
      <c r="F9" s="44"/>
      <c r="G9" s="44"/>
      <c r="H9" s="2" t="s">
        <v>157</v>
      </c>
      <c r="I9" s="26"/>
    </row>
    <row r="10" spans="1:9" ht="3.95" customHeight="1" x14ac:dyDescent="0.2">
      <c r="B10" s="46"/>
      <c r="C10" s="46"/>
      <c r="D10" s="46"/>
      <c r="E10" s="46"/>
      <c r="F10" s="46"/>
      <c r="G10" s="46"/>
      <c r="H10" s="46"/>
      <c r="I10" s="46"/>
    </row>
    <row r="11" spans="1:9" x14ac:dyDescent="0.2">
      <c r="B11" s="3" t="s">
        <v>166</v>
      </c>
      <c r="C11" s="44"/>
      <c r="D11" s="44"/>
      <c r="E11" s="44"/>
      <c r="F11" s="44"/>
      <c r="G11" s="44"/>
      <c r="H11" s="5" t="s">
        <v>158</v>
      </c>
      <c r="I11" s="26"/>
    </row>
    <row r="12" spans="1:9" ht="3.95" customHeight="1" x14ac:dyDescent="0.2">
      <c r="B12" s="46"/>
      <c r="C12" s="46"/>
      <c r="D12" s="46"/>
      <c r="E12" s="46"/>
      <c r="F12" s="46"/>
      <c r="G12" s="46"/>
      <c r="H12" s="46"/>
      <c r="I12" s="46"/>
    </row>
    <row r="13" spans="1:9" x14ac:dyDescent="0.2">
      <c r="B13" s="3" t="s">
        <v>165</v>
      </c>
      <c r="C13" s="44" t="s">
        <v>215</v>
      </c>
      <c r="D13" s="44"/>
      <c r="E13" s="44"/>
      <c r="F13" s="44"/>
      <c r="G13" s="44"/>
      <c r="H13" s="5" t="s">
        <v>159</v>
      </c>
      <c r="I13" s="26">
        <v>144</v>
      </c>
    </row>
    <row r="14" spans="1:9" ht="3.95" customHeight="1" x14ac:dyDescent="0.2">
      <c r="B14" s="46"/>
      <c r="C14" s="46"/>
      <c r="D14" s="46"/>
      <c r="E14" s="46"/>
      <c r="F14" s="46"/>
      <c r="G14" s="46"/>
      <c r="H14" s="46"/>
      <c r="I14" s="46"/>
    </row>
    <row r="15" spans="1:9" x14ac:dyDescent="0.2">
      <c r="B15" s="3" t="s">
        <v>154</v>
      </c>
      <c r="C15" s="44"/>
      <c r="D15" s="44"/>
      <c r="E15" s="44"/>
      <c r="F15" s="44"/>
      <c r="G15" s="44"/>
      <c r="H15" s="5" t="s">
        <v>167</v>
      </c>
      <c r="I15" s="26" t="s">
        <v>216</v>
      </c>
    </row>
    <row r="16" spans="1:9" ht="3.95" customHeight="1" x14ac:dyDescent="0.2">
      <c r="B16" s="46"/>
      <c r="C16" s="46"/>
      <c r="D16" s="46"/>
      <c r="E16" s="46"/>
      <c r="F16" s="46"/>
      <c r="G16" s="46"/>
      <c r="H16" s="46"/>
      <c r="I16" s="46"/>
    </row>
    <row r="17" spans="2:9" x14ac:dyDescent="0.2">
      <c r="B17" s="47" t="s">
        <v>151</v>
      </c>
      <c r="C17" s="47"/>
      <c r="D17" s="47"/>
      <c r="E17" s="47"/>
      <c r="F17" s="47"/>
      <c r="G17" s="47"/>
      <c r="H17" s="5" t="s">
        <v>160</v>
      </c>
      <c r="I17" s="26">
        <v>307751303</v>
      </c>
    </row>
    <row r="18" spans="2:9" ht="3.95" customHeight="1" x14ac:dyDescent="0.2">
      <c r="B18" s="46"/>
      <c r="C18" s="46"/>
      <c r="D18" s="46"/>
      <c r="E18" s="46"/>
      <c r="F18" s="46"/>
      <c r="G18" s="46"/>
      <c r="H18" s="46"/>
      <c r="I18" s="46"/>
    </row>
    <row r="19" spans="2:9" x14ac:dyDescent="0.2">
      <c r="B19" s="3" t="s">
        <v>155</v>
      </c>
      <c r="C19" s="44" t="s">
        <v>217</v>
      </c>
      <c r="D19" s="44"/>
      <c r="E19" s="44"/>
      <c r="F19" s="44"/>
      <c r="G19" s="44"/>
      <c r="H19" s="5" t="s">
        <v>161</v>
      </c>
      <c r="I19" s="26">
        <v>1726273</v>
      </c>
    </row>
    <row r="20" spans="2:9" ht="3.95" customHeight="1" x14ac:dyDescent="0.2">
      <c r="B20" s="46"/>
      <c r="C20" s="46"/>
      <c r="D20" s="46"/>
      <c r="E20" s="46"/>
      <c r="F20" s="46"/>
      <c r="G20" s="46"/>
      <c r="H20" s="46"/>
      <c r="I20" s="46"/>
    </row>
    <row r="21" spans="2:9" x14ac:dyDescent="0.2">
      <c r="B21" s="3" t="s">
        <v>192</v>
      </c>
      <c r="C21" s="44" t="s">
        <v>218</v>
      </c>
      <c r="D21" s="44"/>
      <c r="E21" s="44"/>
      <c r="F21" s="44"/>
      <c r="G21" s="44"/>
      <c r="H21" s="5" t="s">
        <v>162</v>
      </c>
      <c r="I21" s="27" t="s">
        <v>219</v>
      </c>
    </row>
    <row r="22" spans="2:9" ht="3.95" customHeight="1" x14ac:dyDescent="0.2">
      <c r="B22" s="46"/>
      <c r="C22" s="46"/>
      <c r="D22" s="46"/>
      <c r="E22" s="46"/>
      <c r="F22" s="46"/>
      <c r="G22" s="46"/>
      <c r="H22" s="46"/>
      <c r="I22" s="46"/>
    </row>
    <row r="23" spans="2:9" ht="16.5" x14ac:dyDescent="0.2">
      <c r="B23" s="50" t="s">
        <v>153</v>
      </c>
      <c r="C23" s="50"/>
      <c r="D23" s="50"/>
      <c r="E23" s="50"/>
      <c r="F23" s="50"/>
      <c r="G23" s="50"/>
      <c r="H23" s="2" t="s">
        <v>163</v>
      </c>
      <c r="I23" s="27"/>
    </row>
    <row r="24" spans="2:9" ht="3.95" customHeight="1" x14ac:dyDescent="0.2">
      <c r="B24" s="46"/>
      <c r="C24" s="46"/>
      <c r="D24" s="46"/>
      <c r="E24" s="46"/>
      <c r="F24" s="46"/>
      <c r="G24" s="46"/>
      <c r="H24" s="46"/>
      <c r="I24" s="46"/>
    </row>
    <row r="25" spans="2:9" x14ac:dyDescent="0.2">
      <c r="B25" s="46"/>
      <c r="C25" s="46"/>
      <c r="D25" s="46"/>
      <c r="E25" s="46"/>
      <c r="F25" s="46"/>
      <c r="G25" s="46"/>
      <c r="H25" s="2" t="s">
        <v>164</v>
      </c>
      <c r="I25" s="27" t="s">
        <v>220</v>
      </c>
    </row>
    <row r="26" spans="2:9" x14ac:dyDescent="0.2">
      <c r="B26" s="22" t="s">
        <v>211</v>
      </c>
    </row>
  </sheetData>
  <mergeCells count="25">
    <mergeCell ref="C13:G13"/>
    <mergeCell ref="C15:G15"/>
    <mergeCell ref="B25:G25"/>
    <mergeCell ref="C21:G21"/>
    <mergeCell ref="B23:G23"/>
    <mergeCell ref="C19:G19"/>
    <mergeCell ref="B24:I24"/>
    <mergeCell ref="B22:I22"/>
    <mergeCell ref="B20:I20"/>
    <mergeCell ref="B1:I1"/>
    <mergeCell ref="B5:H5"/>
    <mergeCell ref="C7:G7"/>
    <mergeCell ref="B2:I2"/>
    <mergeCell ref="B18:I18"/>
    <mergeCell ref="B8:I8"/>
    <mergeCell ref="B6:I6"/>
    <mergeCell ref="F4:H4"/>
    <mergeCell ref="C9:G9"/>
    <mergeCell ref="B17:G17"/>
    <mergeCell ref="C11:G11"/>
    <mergeCell ref="B3:I3"/>
    <mergeCell ref="B16:I16"/>
    <mergeCell ref="B14:I14"/>
    <mergeCell ref="B12:I12"/>
    <mergeCell ref="B10:I10"/>
  </mergeCells>
  <phoneticPr fontId="2" type="noConversion"/>
  <printOptions horizontalCentered="1"/>
  <pageMargins left="0.19685039370078741" right="0.19685039370078741" top="0.19685039370078741" bottom="0.19685039370078741" header="0.19685039370078741" footer="0.19685039370078741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20"/>
  <sheetViews>
    <sheetView view="pageBreakPreview" zoomScaleNormal="100" zoomScaleSheetLayoutView="100" workbookViewId="0">
      <selection activeCell="Q12" sqref="Q12"/>
    </sheetView>
  </sheetViews>
  <sheetFormatPr defaultColWidth="9.140625" defaultRowHeight="12.75" x14ac:dyDescent="0.2"/>
  <cols>
    <col min="1" max="1" width="0.5703125" style="30" customWidth="1"/>
    <col min="2" max="2" width="46.85546875" style="30" customWidth="1"/>
    <col min="3" max="3" width="6" style="30" customWidth="1"/>
    <col min="4" max="4" width="17.7109375" style="30" customWidth="1"/>
    <col min="5" max="5" width="14.140625" style="30" hidden="1" customWidth="1"/>
    <col min="6" max="6" width="14.28515625" style="30" hidden="1" customWidth="1"/>
    <col min="7" max="7" width="14.28515625" style="30" bestFit="1" customWidth="1"/>
    <col min="8" max="8" width="12.85546875" style="30" hidden="1" customWidth="1"/>
    <col min="9" max="9" width="10.7109375" style="30" bestFit="1" customWidth="1"/>
    <col min="10" max="16384" width="9.140625" style="30"/>
  </cols>
  <sheetData>
    <row r="1" spans="1:8" x14ac:dyDescent="0.2">
      <c r="A1" s="29" t="s">
        <v>212</v>
      </c>
      <c r="B1" s="51"/>
      <c r="C1" s="51"/>
      <c r="D1" s="51"/>
      <c r="E1" s="51"/>
    </row>
    <row r="2" spans="1:8" ht="26.1" customHeight="1" x14ac:dyDescent="0.2">
      <c r="B2" s="35" t="s">
        <v>208</v>
      </c>
      <c r="C2" s="52" t="s">
        <v>153</v>
      </c>
      <c r="D2" s="52"/>
      <c r="E2" s="52"/>
    </row>
    <row r="3" spans="1:8" ht="55.9" customHeight="1" x14ac:dyDescent="0.2">
      <c r="B3" s="28" t="s">
        <v>1</v>
      </c>
      <c r="C3" s="34" t="s">
        <v>147</v>
      </c>
      <c r="D3" s="34" t="s">
        <v>168</v>
      </c>
      <c r="E3" s="34" t="s">
        <v>221</v>
      </c>
      <c r="F3" s="34" t="s">
        <v>222</v>
      </c>
      <c r="G3" s="34" t="s">
        <v>223</v>
      </c>
      <c r="H3" s="34" t="s">
        <v>224</v>
      </c>
    </row>
    <row r="4" spans="1:8" x14ac:dyDescent="0.2">
      <c r="B4" s="7">
        <v>1</v>
      </c>
      <c r="C4" s="19">
        <v>2</v>
      </c>
      <c r="D4" s="19">
        <v>4</v>
      </c>
      <c r="E4" s="19">
        <v>4</v>
      </c>
      <c r="F4" s="19">
        <v>4</v>
      </c>
      <c r="G4" s="19">
        <v>4</v>
      </c>
      <c r="H4" s="19">
        <v>4</v>
      </c>
    </row>
    <row r="5" spans="1:8" x14ac:dyDescent="0.2">
      <c r="B5" s="28" t="s">
        <v>2</v>
      </c>
      <c r="C5" s="8" t="s">
        <v>191</v>
      </c>
      <c r="D5" s="31"/>
      <c r="E5" s="31"/>
      <c r="F5" s="31"/>
      <c r="G5" s="31"/>
      <c r="H5" s="31"/>
    </row>
    <row r="6" spans="1:8" x14ac:dyDescent="0.2">
      <c r="B6" s="28" t="s">
        <v>3</v>
      </c>
      <c r="C6" s="8" t="s">
        <v>191</v>
      </c>
      <c r="D6" s="31"/>
      <c r="E6" s="31"/>
      <c r="F6" s="31"/>
      <c r="G6" s="31"/>
      <c r="H6" s="31"/>
    </row>
    <row r="7" spans="1:8" x14ac:dyDescent="0.2">
      <c r="B7" s="28" t="s">
        <v>193</v>
      </c>
      <c r="C7" s="8" t="s">
        <v>191</v>
      </c>
      <c r="D7" s="31"/>
      <c r="E7" s="31"/>
      <c r="F7" s="31"/>
      <c r="G7" s="31"/>
      <c r="H7" s="31"/>
    </row>
    <row r="8" spans="1:8" ht="25.5" x14ac:dyDescent="0.2">
      <c r="B8" s="9" t="s">
        <v>4</v>
      </c>
      <c r="C8" s="8" t="s">
        <v>6</v>
      </c>
      <c r="D8" s="10">
        <v>26006223</v>
      </c>
      <c r="E8" s="10">
        <v>26006223</v>
      </c>
      <c r="F8" s="10">
        <v>26109338</v>
      </c>
      <c r="G8" s="10">
        <v>26109338</v>
      </c>
      <c r="H8" s="10"/>
    </row>
    <row r="9" spans="1:8" x14ac:dyDescent="0.2">
      <c r="B9" s="9" t="s">
        <v>5</v>
      </c>
      <c r="C9" s="8" t="s">
        <v>8</v>
      </c>
      <c r="D9" s="10">
        <v>3043600</v>
      </c>
      <c r="E9" s="10">
        <v>3440525</v>
      </c>
      <c r="F9" s="10">
        <v>3842606</v>
      </c>
      <c r="G9" s="10">
        <v>4242109</v>
      </c>
      <c r="H9" s="10"/>
    </row>
    <row r="10" spans="1:8" x14ac:dyDescent="0.2">
      <c r="B10" s="9" t="s">
        <v>9</v>
      </c>
      <c r="C10" s="8" t="s">
        <v>10</v>
      </c>
      <c r="D10" s="11">
        <v>22962623</v>
      </c>
      <c r="E10" s="11">
        <f>E8-E9</f>
        <v>22565698</v>
      </c>
      <c r="F10" s="11">
        <f>F8-F9</f>
        <v>22266732</v>
      </c>
      <c r="G10" s="11">
        <f>G8-G9</f>
        <v>21867229</v>
      </c>
      <c r="H10" s="11">
        <f>H8-H9</f>
        <v>0</v>
      </c>
    </row>
    <row r="11" spans="1:8" x14ac:dyDescent="0.2">
      <c r="B11" s="9" t="s">
        <v>11</v>
      </c>
      <c r="C11" s="8" t="s">
        <v>191</v>
      </c>
      <c r="D11" s="12"/>
      <c r="E11" s="12"/>
      <c r="F11" s="12"/>
      <c r="G11" s="12"/>
      <c r="H11" s="12"/>
    </row>
    <row r="12" spans="1:8" x14ac:dyDescent="0.2">
      <c r="B12" s="9" t="s">
        <v>194</v>
      </c>
      <c r="C12" s="8" t="s">
        <v>7</v>
      </c>
      <c r="D12" s="10"/>
      <c r="E12" s="10"/>
      <c r="F12" s="10"/>
      <c r="G12" s="10"/>
      <c r="H12" s="10"/>
    </row>
    <row r="13" spans="1:8" x14ac:dyDescent="0.2">
      <c r="B13" s="9" t="s">
        <v>195</v>
      </c>
      <c r="C13" s="8" t="s">
        <v>12</v>
      </c>
      <c r="D13" s="10"/>
      <c r="E13" s="10"/>
      <c r="F13" s="10"/>
      <c r="G13" s="10"/>
      <c r="H13" s="10"/>
    </row>
    <row r="14" spans="1:8" x14ac:dyDescent="0.2">
      <c r="B14" s="9" t="s">
        <v>13</v>
      </c>
      <c r="C14" s="8" t="s">
        <v>14</v>
      </c>
      <c r="D14" s="11">
        <v>0</v>
      </c>
      <c r="E14" s="11">
        <f>E12-E13</f>
        <v>0</v>
      </c>
      <c r="F14" s="11">
        <f>F12-F13</f>
        <v>0</v>
      </c>
      <c r="G14" s="11">
        <f>G12-G13</f>
        <v>0</v>
      </c>
      <c r="H14" s="11">
        <f>H12-H13</f>
        <v>0</v>
      </c>
    </row>
    <row r="15" spans="1:8" ht="25.5" x14ac:dyDescent="0.2">
      <c r="B15" s="9" t="s">
        <v>175</v>
      </c>
      <c r="C15" s="13" t="s">
        <v>17</v>
      </c>
      <c r="D15" s="14">
        <v>493367974</v>
      </c>
      <c r="E15" s="14">
        <f>E16+E17+E18+E19+E20</f>
        <v>493367974</v>
      </c>
      <c r="F15" s="14">
        <f>F16+F17+F18+F19+F20</f>
        <v>493367974</v>
      </c>
      <c r="G15" s="14">
        <f>G16+G17+G18+G19+G20</f>
        <v>493367974</v>
      </c>
      <c r="H15" s="14">
        <f>H16+H17+H18+H19+H20</f>
        <v>0</v>
      </c>
    </row>
    <row r="16" spans="1:8" x14ac:dyDescent="0.2">
      <c r="B16" s="9" t="s">
        <v>15</v>
      </c>
      <c r="C16" s="8" t="s">
        <v>16</v>
      </c>
      <c r="D16" s="10"/>
      <c r="E16" s="10"/>
      <c r="F16" s="10"/>
      <c r="G16" s="10"/>
      <c r="H16" s="10"/>
    </row>
    <row r="17" spans="2:8" ht="25.5" x14ac:dyDescent="0.2">
      <c r="B17" s="9" t="s">
        <v>18</v>
      </c>
      <c r="C17" s="8" t="s">
        <v>19</v>
      </c>
      <c r="D17" s="10">
        <v>493367974</v>
      </c>
      <c r="E17" s="10">
        <v>493367974</v>
      </c>
      <c r="F17" s="10">
        <v>493367974</v>
      </c>
      <c r="G17" s="10">
        <v>493367974</v>
      </c>
      <c r="H17" s="10"/>
    </row>
    <row r="18" spans="2:8" ht="25.5" x14ac:dyDescent="0.2">
      <c r="B18" s="9" t="s">
        <v>176</v>
      </c>
      <c r="C18" s="8" t="s">
        <v>20</v>
      </c>
      <c r="D18" s="10"/>
      <c r="E18" s="10"/>
      <c r="F18" s="10"/>
      <c r="G18" s="10"/>
      <c r="H18" s="10"/>
    </row>
    <row r="19" spans="2:8" ht="25.5" x14ac:dyDescent="0.2">
      <c r="B19" s="9" t="s">
        <v>24</v>
      </c>
      <c r="C19" s="8" t="s">
        <v>21</v>
      </c>
      <c r="D19" s="10"/>
      <c r="E19" s="10"/>
      <c r="F19" s="10"/>
      <c r="G19" s="10"/>
      <c r="H19" s="10"/>
    </row>
    <row r="20" spans="2:8" x14ac:dyDescent="0.2">
      <c r="B20" s="9" t="s">
        <v>25</v>
      </c>
      <c r="C20" s="8" t="s">
        <v>22</v>
      </c>
      <c r="D20" s="10"/>
      <c r="E20" s="10"/>
      <c r="F20" s="10"/>
      <c r="G20" s="10"/>
      <c r="H20" s="10"/>
    </row>
    <row r="21" spans="2:8" x14ac:dyDescent="0.2">
      <c r="B21" s="9" t="s">
        <v>26</v>
      </c>
      <c r="C21" s="8" t="s">
        <v>23</v>
      </c>
      <c r="D21" s="10"/>
      <c r="E21" s="10"/>
      <c r="F21" s="10"/>
      <c r="G21" s="10"/>
      <c r="H21" s="10"/>
    </row>
    <row r="22" spans="2:8" x14ac:dyDescent="0.2">
      <c r="B22" s="9" t="s">
        <v>196</v>
      </c>
      <c r="C22" s="8" t="s">
        <v>27</v>
      </c>
      <c r="D22" s="10">
        <v>342745</v>
      </c>
      <c r="E22" s="10">
        <v>342745</v>
      </c>
      <c r="F22" s="10">
        <v>239630</v>
      </c>
      <c r="G22" s="10">
        <v>239630</v>
      </c>
      <c r="H22" s="10"/>
    </row>
    <row r="23" spans="2:8" ht="25.5" x14ac:dyDescent="0.2">
      <c r="B23" s="9" t="s">
        <v>197</v>
      </c>
      <c r="C23" s="8" t="s">
        <v>28</v>
      </c>
      <c r="D23" s="10">
        <v>3005503</v>
      </c>
      <c r="E23" s="10">
        <v>3005503</v>
      </c>
      <c r="F23" s="10">
        <v>3005503</v>
      </c>
      <c r="G23" s="10">
        <v>3005503</v>
      </c>
      <c r="H23" s="10"/>
    </row>
    <row r="24" spans="2:8" ht="25.5" x14ac:dyDescent="0.2">
      <c r="B24" s="9" t="s">
        <v>177</v>
      </c>
      <c r="C24" s="8" t="s">
        <v>29</v>
      </c>
      <c r="D24" s="10"/>
      <c r="E24" s="10"/>
      <c r="F24" s="10"/>
      <c r="G24" s="10"/>
      <c r="H24" s="10"/>
    </row>
    <row r="25" spans="2:8" ht="25.5" x14ac:dyDescent="0.2">
      <c r="B25" s="9" t="s">
        <v>169</v>
      </c>
      <c r="C25" s="8" t="s">
        <v>30</v>
      </c>
      <c r="D25" s="11">
        <v>519678845</v>
      </c>
      <c r="E25" s="11">
        <f t="shared" ref="E25:G25" si="0">E10+E15+E22+E23</f>
        <v>519281920</v>
      </c>
      <c r="F25" s="11">
        <f t="shared" si="0"/>
        <v>518879839</v>
      </c>
      <c r="G25" s="11">
        <f t="shared" si="0"/>
        <v>518480336</v>
      </c>
      <c r="H25" s="11">
        <f>H10+H15+H22+H23</f>
        <v>0</v>
      </c>
    </row>
    <row r="26" spans="2:8" x14ac:dyDescent="0.2">
      <c r="B26" s="28" t="s">
        <v>31</v>
      </c>
      <c r="C26" s="8" t="s">
        <v>191</v>
      </c>
      <c r="D26" s="15"/>
      <c r="E26" s="15"/>
      <c r="F26" s="15"/>
      <c r="G26" s="15"/>
      <c r="H26" s="15"/>
    </row>
    <row r="27" spans="2:8" ht="25.5" x14ac:dyDescent="0.2">
      <c r="B27" s="9" t="s">
        <v>178</v>
      </c>
      <c r="C27" s="8" t="s">
        <v>32</v>
      </c>
      <c r="D27" s="14">
        <v>82781</v>
      </c>
      <c r="E27" s="14">
        <f>SUM(E28:E31)</f>
        <v>18541</v>
      </c>
      <c r="F27" s="14">
        <f>SUM(F28:F31)</f>
        <v>510</v>
      </c>
      <c r="G27" s="14">
        <f>SUM(G28:G31)</f>
        <v>20830</v>
      </c>
      <c r="H27" s="14">
        <f>SUM(H28:H31)</f>
        <v>0</v>
      </c>
    </row>
    <row r="28" spans="2:8" x14ac:dyDescent="0.2">
      <c r="B28" s="9" t="s">
        <v>33</v>
      </c>
      <c r="C28" s="8" t="s">
        <v>34</v>
      </c>
      <c r="D28" s="10">
        <v>82781</v>
      </c>
      <c r="E28" s="10">
        <v>18541</v>
      </c>
      <c r="F28" s="10">
        <v>510</v>
      </c>
      <c r="G28" s="10">
        <v>20830</v>
      </c>
      <c r="H28" s="10"/>
    </row>
    <row r="29" spans="2:8" ht="25.5" x14ac:dyDescent="0.2">
      <c r="B29" s="9" t="s">
        <v>36</v>
      </c>
      <c r="C29" s="8" t="s">
        <v>38</v>
      </c>
      <c r="D29" s="10"/>
      <c r="E29" s="10"/>
      <c r="F29" s="10"/>
      <c r="G29" s="10"/>
      <c r="H29" s="10"/>
    </row>
    <row r="30" spans="2:8" x14ac:dyDescent="0.2">
      <c r="B30" s="9" t="s">
        <v>35</v>
      </c>
      <c r="C30" s="8" t="s">
        <v>39</v>
      </c>
      <c r="D30" s="10"/>
      <c r="E30" s="10"/>
      <c r="F30" s="10"/>
      <c r="G30" s="10"/>
      <c r="H30" s="10"/>
    </row>
    <row r="31" spans="2:8" x14ac:dyDescent="0.2">
      <c r="B31" s="9" t="s">
        <v>37</v>
      </c>
      <c r="C31" s="8" t="s">
        <v>40</v>
      </c>
      <c r="D31" s="10"/>
      <c r="E31" s="10"/>
      <c r="F31" s="10"/>
      <c r="G31" s="10"/>
      <c r="H31" s="10"/>
    </row>
    <row r="32" spans="2:8" x14ac:dyDescent="0.2">
      <c r="B32" s="9" t="s">
        <v>41</v>
      </c>
      <c r="C32" s="8" t="s">
        <v>42</v>
      </c>
      <c r="D32" s="10">
        <v>4714</v>
      </c>
      <c r="E32" s="10">
        <v>3059</v>
      </c>
      <c r="F32" s="10">
        <v>1941</v>
      </c>
      <c r="G32" s="10">
        <v>1004</v>
      </c>
      <c r="H32" s="10"/>
    </row>
    <row r="33" spans="2:8" x14ac:dyDescent="0.2">
      <c r="B33" s="9" t="s">
        <v>43</v>
      </c>
      <c r="C33" s="8" t="s">
        <v>44</v>
      </c>
      <c r="D33" s="10"/>
      <c r="E33" s="10"/>
      <c r="F33" s="10"/>
      <c r="G33" s="10"/>
      <c r="H33" s="10"/>
    </row>
    <row r="34" spans="2:8" ht="25.5" x14ac:dyDescent="0.2">
      <c r="B34" s="9" t="s">
        <v>45</v>
      </c>
      <c r="C34" s="8" t="s">
        <v>46</v>
      </c>
      <c r="D34" s="11">
        <v>5175460</v>
      </c>
      <c r="E34" s="11">
        <f t="shared" ref="E34:G34" si="1">SUM(E36:E45)</f>
        <v>4503791</v>
      </c>
      <c r="F34" s="11">
        <f t="shared" si="1"/>
        <v>4265021</v>
      </c>
      <c r="G34" s="11">
        <f t="shared" si="1"/>
        <v>3643724</v>
      </c>
      <c r="H34" s="11">
        <f>F34-G34</f>
        <v>621297</v>
      </c>
    </row>
    <row r="35" spans="2:8" x14ac:dyDescent="0.2">
      <c r="B35" s="9" t="s">
        <v>187</v>
      </c>
      <c r="C35" s="8" t="s">
        <v>47</v>
      </c>
      <c r="D35" s="10"/>
      <c r="E35" s="10"/>
      <c r="F35" s="10"/>
      <c r="G35" s="10"/>
      <c r="H35" s="10"/>
    </row>
    <row r="36" spans="2:8" ht="25.5" x14ac:dyDescent="0.2">
      <c r="B36" s="9" t="s">
        <v>48</v>
      </c>
      <c r="C36" s="8" t="s">
        <v>50</v>
      </c>
      <c r="D36" s="10">
        <v>4834758</v>
      </c>
      <c r="E36" s="10">
        <v>4133080</v>
      </c>
      <c r="F36" s="10">
        <v>3553923</v>
      </c>
      <c r="G36" s="10">
        <v>3508982</v>
      </c>
      <c r="H36" s="10"/>
    </row>
    <row r="37" spans="2:8" ht="25.5" x14ac:dyDescent="0.2">
      <c r="B37" s="9" t="s">
        <v>49</v>
      </c>
      <c r="C37" s="8" t="s">
        <v>51</v>
      </c>
      <c r="D37" s="10"/>
      <c r="E37" s="10"/>
      <c r="F37" s="10"/>
      <c r="G37" s="10"/>
      <c r="H37" s="10"/>
    </row>
    <row r="38" spans="2:8" ht="25.5" x14ac:dyDescent="0.2">
      <c r="B38" s="9" t="s">
        <v>52</v>
      </c>
      <c r="C38" s="8" t="s">
        <v>53</v>
      </c>
      <c r="D38" s="10">
        <v>0</v>
      </c>
      <c r="E38" s="10">
        <v>0</v>
      </c>
      <c r="F38" s="10"/>
      <c r="G38" s="10"/>
      <c r="H38" s="10"/>
    </row>
    <row r="39" spans="2:8" x14ac:dyDescent="0.2">
      <c r="B39" s="9" t="s">
        <v>54</v>
      </c>
      <c r="C39" s="8" t="s">
        <v>55</v>
      </c>
      <c r="D39" s="10">
        <v>83</v>
      </c>
      <c r="E39" s="10">
        <v>10</v>
      </c>
      <c r="F39" s="10">
        <v>2838</v>
      </c>
      <c r="G39" s="10">
        <v>6190</v>
      </c>
      <c r="H39" s="10"/>
    </row>
    <row r="40" spans="2:8" ht="25.5" x14ac:dyDescent="0.2">
      <c r="B40" s="9" t="s">
        <v>56</v>
      </c>
      <c r="C40" s="8" t="s">
        <v>57</v>
      </c>
      <c r="D40" s="10">
        <v>12143</v>
      </c>
      <c r="E40" s="10">
        <v>18139</v>
      </c>
      <c r="F40" s="10">
        <v>16077</v>
      </c>
      <c r="G40" s="10">
        <f>58734</f>
        <v>58734</v>
      </c>
      <c r="H40" s="10"/>
    </row>
    <row r="41" spans="2:8" ht="25.5" x14ac:dyDescent="0.2">
      <c r="B41" s="9" t="s">
        <v>186</v>
      </c>
      <c r="C41" s="8" t="s">
        <v>58</v>
      </c>
      <c r="D41" s="10">
        <v>4098</v>
      </c>
      <c r="E41" s="10">
        <v>29184</v>
      </c>
      <c r="F41" s="10">
        <v>4720</v>
      </c>
      <c r="G41" s="10">
        <v>35661</v>
      </c>
      <c r="H41" s="10"/>
    </row>
    <row r="42" spans="2:8" ht="25.5" x14ac:dyDescent="0.2">
      <c r="B42" s="9" t="s">
        <v>204</v>
      </c>
      <c r="C42" s="8" t="s">
        <v>59</v>
      </c>
      <c r="D42" s="16"/>
      <c r="E42" s="16"/>
      <c r="F42" s="16"/>
      <c r="G42" s="16"/>
      <c r="H42" s="16"/>
    </row>
    <row r="43" spans="2:8" ht="25.5" x14ac:dyDescent="0.2">
      <c r="B43" s="9" t="s">
        <v>60</v>
      </c>
      <c r="C43" s="8" t="s">
        <v>61</v>
      </c>
      <c r="D43" s="10">
        <v>0</v>
      </c>
      <c r="E43" s="10"/>
      <c r="F43" s="10"/>
      <c r="G43" s="10"/>
      <c r="H43" s="10"/>
    </row>
    <row r="44" spans="2:8" ht="25.5" x14ac:dyDescent="0.2">
      <c r="B44" s="9" t="s">
        <v>62</v>
      </c>
      <c r="C44" s="8" t="s">
        <v>63</v>
      </c>
      <c r="D44" s="10">
        <v>5828</v>
      </c>
      <c r="E44" s="10">
        <v>4828</v>
      </c>
      <c r="F44" s="10"/>
      <c r="G44" s="10">
        <v>11377</v>
      </c>
      <c r="H44" s="10"/>
    </row>
    <row r="45" spans="2:8" x14ac:dyDescent="0.2">
      <c r="B45" s="9" t="s">
        <v>64</v>
      </c>
      <c r="C45" s="8" t="s">
        <v>65</v>
      </c>
      <c r="D45" s="10">
        <v>318550</v>
      </c>
      <c r="E45" s="10">
        <v>318550</v>
      </c>
      <c r="F45" s="10">
        <f>2995545-2308082</f>
        <v>687463</v>
      </c>
      <c r="G45" s="10">
        <f>1958782-1936002</f>
        <v>22780</v>
      </c>
      <c r="H45" s="10"/>
    </row>
    <row r="46" spans="2:8" ht="25.5" x14ac:dyDescent="0.2">
      <c r="B46" s="9" t="s">
        <v>66</v>
      </c>
      <c r="C46" s="8" t="s">
        <v>68</v>
      </c>
      <c r="D46" s="11">
        <v>542484</v>
      </c>
      <c r="E46" s="11">
        <f>SUM(E47:E50)</f>
        <v>97223</v>
      </c>
      <c r="F46" s="11">
        <f>SUM(F47:F50)</f>
        <v>7230</v>
      </c>
      <c r="G46" s="11">
        <f>SUM(G47:G50)</f>
        <v>1440201</v>
      </c>
      <c r="H46" s="11">
        <f>SUM(H47:H50)</f>
        <v>0</v>
      </c>
    </row>
    <row r="47" spans="2:8" x14ac:dyDescent="0.2">
      <c r="B47" s="9" t="s">
        <v>67</v>
      </c>
      <c r="C47" s="8" t="s">
        <v>69</v>
      </c>
      <c r="D47" s="10"/>
      <c r="E47" s="10"/>
      <c r="F47" s="10"/>
      <c r="G47" s="10"/>
      <c r="H47" s="10"/>
    </row>
    <row r="48" spans="2:8" x14ac:dyDescent="0.2">
      <c r="B48" s="9" t="s">
        <v>70</v>
      </c>
      <c r="C48" s="8" t="s">
        <v>71</v>
      </c>
      <c r="D48" s="10">
        <v>537928</v>
      </c>
      <c r="E48" s="10">
        <v>92667</v>
      </c>
      <c r="F48" s="10">
        <v>5717</v>
      </c>
      <c r="G48" s="10">
        <v>1434450</v>
      </c>
      <c r="H48" s="10"/>
    </row>
    <row r="49" spans="2:8" x14ac:dyDescent="0.2">
      <c r="B49" s="9" t="s">
        <v>73</v>
      </c>
      <c r="C49" s="8" t="s">
        <v>72</v>
      </c>
      <c r="D49" s="10"/>
      <c r="E49" s="10"/>
      <c r="F49" s="10"/>
      <c r="G49" s="10"/>
      <c r="H49" s="10"/>
    </row>
    <row r="50" spans="2:8" ht="25.5" x14ac:dyDescent="0.2">
      <c r="B50" s="9" t="s">
        <v>75</v>
      </c>
      <c r="C50" s="8" t="s">
        <v>74</v>
      </c>
      <c r="D50" s="10">
        <v>4556</v>
      </c>
      <c r="E50" s="10">
        <v>4556</v>
      </c>
      <c r="F50" s="10">
        <v>1513</v>
      </c>
      <c r="G50" s="10">
        <v>5751</v>
      </c>
      <c r="H50" s="10"/>
    </row>
    <row r="51" spans="2:8" x14ac:dyDescent="0.2">
      <c r="B51" s="9" t="s">
        <v>198</v>
      </c>
      <c r="C51" s="8" t="s">
        <v>76</v>
      </c>
      <c r="D51" s="10">
        <v>0</v>
      </c>
      <c r="E51" s="10"/>
      <c r="F51" s="10"/>
      <c r="G51" s="10"/>
      <c r="H51" s="10"/>
    </row>
    <row r="52" spans="2:8" x14ac:dyDescent="0.2">
      <c r="B52" s="9" t="s">
        <v>78</v>
      </c>
      <c r="C52" s="8" t="s">
        <v>77</v>
      </c>
      <c r="D52" s="10">
        <v>0</v>
      </c>
      <c r="E52" s="10"/>
      <c r="F52" s="10">
        <v>2308082</v>
      </c>
      <c r="G52" s="10">
        <v>1936002</v>
      </c>
      <c r="H52" s="10"/>
    </row>
    <row r="53" spans="2:8" ht="25.5" x14ac:dyDescent="0.2">
      <c r="B53" s="6" t="s">
        <v>170</v>
      </c>
      <c r="C53" s="17" t="s">
        <v>79</v>
      </c>
      <c r="D53" s="18">
        <v>5805439</v>
      </c>
      <c r="E53" s="18">
        <f t="shared" ref="E53:G53" si="2">E27+E32+E33+E34+E46+E51+E52</f>
        <v>4622614</v>
      </c>
      <c r="F53" s="18">
        <f t="shared" si="2"/>
        <v>6582784</v>
      </c>
      <c r="G53" s="18">
        <f t="shared" si="2"/>
        <v>7041761</v>
      </c>
      <c r="H53" s="18">
        <f>H27+H32+H33+H34+H46+H51+H52</f>
        <v>621297</v>
      </c>
    </row>
    <row r="54" spans="2:8" x14ac:dyDescent="0.2">
      <c r="B54" s="9" t="s">
        <v>80</v>
      </c>
      <c r="C54" s="8" t="s">
        <v>81</v>
      </c>
      <c r="D54" s="11">
        <v>525484284</v>
      </c>
      <c r="E54" s="11">
        <f t="shared" ref="E54:G54" si="3">E25+E53</f>
        <v>523904534</v>
      </c>
      <c r="F54" s="11">
        <f t="shared" si="3"/>
        <v>525462623</v>
      </c>
      <c r="G54" s="11">
        <f t="shared" si="3"/>
        <v>525522097</v>
      </c>
      <c r="H54" s="11">
        <f>H25+H53</f>
        <v>621297</v>
      </c>
    </row>
    <row r="55" spans="2:8" x14ac:dyDescent="0.2">
      <c r="B55" s="38" t="s">
        <v>82</v>
      </c>
      <c r="C55" s="8" t="s">
        <v>191</v>
      </c>
      <c r="D55" s="15"/>
      <c r="E55" s="15"/>
      <c r="F55" s="15"/>
      <c r="G55" s="15"/>
      <c r="H55" s="15"/>
    </row>
    <row r="56" spans="2:8" x14ac:dyDescent="0.2">
      <c r="B56" s="38" t="s">
        <v>199</v>
      </c>
      <c r="C56" s="8" t="s">
        <v>191</v>
      </c>
      <c r="D56" s="15"/>
      <c r="E56" s="15"/>
      <c r="F56" s="15"/>
      <c r="G56" s="15"/>
      <c r="H56" s="15"/>
    </row>
    <row r="57" spans="2:8" x14ac:dyDescent="0.2">
      <c r="B57" s="9" t="s">
        <v>83</v>
      </c>
      <c r="C57" s="8" t="s">
        <v>84</v>
      </c>
      <c r="D57" s="10">
        <v>109346175</v>
      </c>
      <c r="E57" s="10">
        <v>109346175</v>
      </c>
      <c r="F57" s="10">
        <v>109346174</v>
      </c>
      <c r="G57" s="10">
        <v>109346174</v>
      </c>
      <c r="H57" s="10"/>
    </row>
    <row r="58" spans="2:8" x14ac:dyDescent="0.2">
      <c r="B58" s="9" t="s">
        <v>200</v>
      </c>
      <c r="C58" s="8" t="s">
        <v>85</v>
      </c>
      <c r="D58" s="10"/>
      <c r="E58" s="10"/>
      <c r="F58" s="10"/>
      <c r="G58" s="10"/>
      <c r="H58" s="10"/>
    </row>
    <row r="59" spans="2:8" x14ac:dyDescent="0.2">
      <c r="B59" s="9" t="s">
        <v>86</v>
      </c>
      <c r="C59" s="8" t="s">
        <v>87</v>
      </c>
      <c r="D59" s="10">
        <v>243432</v>
      </c>
      <c r="E59" s="10">
        <v>243432</v>
      </c>
      <c r="F59" s="10">
        <v>243432</v>
      </c>
      <c r="G59" s="10">
        <v>713212</v>
      </c>
      <c r="H59" s="10"/>
    </row>
    <row r="60" spans="2:8" x14ac:dyDescent="0.2">
      <c r="B60" s="9" t="s">
        <v>88</v>
      </c>
      <c r="C60" s="8" t="s">
        <v>89</v>
      </c>
      <c r="D60" s="10"/>
      <c r="E60" s="10"/>
      <c r="F60" s="10"/>
      <c r="G60" s="10"/>
      <c r="H60" s="10"/>
    </row>
    <row r="61" spans="2:8" ht="25.5" x14ac:dyDescent="0.2">
      <c r="B61" s="9" t="s">
        <v>91</v>
      </c>
      <c r="C61" s="8" t="s">
        <v>90</v>
      </c>
      <c r="D61" s="10">
        <v>958734</v>
      </c>
      <c r="E61" s="10">
        <f>958734-1766409</f>
        <v>-807675</v>
      </c>
      <c r="F61" s="10">
        <v>991903</v>
      </c>
      <c r="G61" s="10">
        <v>475760</v>
      </c>
      <c r="H61" s="10"/>
    </row>
    <row r="62" spans="2:8" x14ac:dyDescent="0.2">
      <c r="B62" s="9" t="s">
        <v>201</v>
      </c>
      <c r="C62" s="8" t="s">
        <v>92</v>
      </c>
      <c r="D62" s="10">
        <v>413812552</v>
      </c>
      <c r="E62" s="10">
        <v>413812552</v>
      </c>
      <c r="F62" s="10">
        <v>413812552</v>
      </c>
      <c r="G62" s="10">
        <v>413812552</v>
      </c>
      <c r="H62" s="10"/>
    </row>
    <row r="63" spans="2:8" x14ac:dyDescent="0.2">
      <c r="B63" s="9" t="s">
        <v>93</v>
      </c>
      <c r="C63" s="8" t="s">
        <v>94</v>
      </c>
      <c r="D63" s="10"/>
      <c r="E63" s="10"/>
      <c r="F63" s="10"/>
      <c r="G63" s="10"/>
      <c r="H63" s="10"/>
    </row>
    <row r="64" spans="2:8" ht="25.5" x14ac:dyDescent="0.2">
      <c r="B64" s="9" t="s">
        <v>171</v>
      </c>
      <c r="C64" s="8" t="s">
        <v>95</v>
      </c>
      <c r="D64" s="11">
        <v>524360893</v>
      </c>
      <c r="E64" s="11">
        <f>SUM(E57:E63)</f>
        <v>522594484</v>
      </c>
      <c r="F64" s="11">
        <f>SUM(F57:F63)</f>
        <v>524394061</v>
      </c>
      <c r="G64" s="11">
        <f>SUM(G57:G63)</f>
        <v>524347698</v>
      </c>
      <c r="H64" s="11">
        <f>SUM(H57:H63)</f>
        <v>0</v>
      </c>
    </row>
    <row r="65" spans="2:9" x14ac:dyDescent="0.2">
      <c r="B65" s="28" t="s">
        <v>180</v>
      </c>
      <c r="C65" s="8" t="s">
        <v>191</v>
      </c>
      <c r="D65" s="15"/>
      <c r="E65" s="15"/>
      <c r="F65" s="15"/>
      <c r="G65" s="15"/>
      <c r="H65" s="15"/>
    </row>
    <row r="66" spans="2:9" ht="25.5" x14ac:dyDescent="0.2">
      <c r="B66" s="9" t="s">
        <v>182</v>
      </c>
      <c r="C66" s="8" t="s">
        <v>96</v>
      </c>
      <c r="D66" s="14">
        <v>239993</v>
      </c>
      <c r="E66" s="14">
        <f>E67</f>
        <v>0</v>
      </c>
      <c r="F66" s="14">
        <f>F67</f>
        <v>546970</v>
      </c>
      <c r="G66" s="14">
        <f>G67</f>
        <v>737324</v>
      </c>
      <c r="H66" s="14">
        <f>SUM(H67)</f>
        <v>0</v>
      </c>
    </row>
    <row r="67" spans="2:9" ht="25.5" x14ac:dyDescent="0.2">
      <c r="B67" s="9" t="s">
        <v>205</v>
      </c>
      <c r="C67" s="8" t="s">
        <v>97</v>
      </c>
      <c r="D67" s="14">
        <v>239993</v>
      </c>
      <c r="E67" s="14">
        <f>SUM(E68:E77)</f>
        <v>0</v>
      </c>
      <c r="F67" s="14">
        <f>SUM(F68:F77)</f>
        <v>546970</v>
      </c>
      <c r="G67" s="14">
        <f>SUM(G68:G77)</f>
        <v>737324</v>
      </c>
      <c r="H67" s="14">
        <f>SUM(H68:H77)</f>
        <v>0</v>
      </c>
    </row>
    <row r="68" spans="2:9" ht="25.5" x14ac:dyDescent="0.2">
      <c r="B68" s="9" t="s">
        <v>98</v>
      </c>
      <c r="C68" s="8" t="s">
        <v>99</v>
      </c>
      <c r="D68" s="10"/>
      <c r="E68" s="10"/>
      <c r="F68" s="10"/>
      <c r="G68" s="10"/>
      <c r="H68" s="10"/>
    </row>
    <row r="69" spans="2:9" ht="25.5" x14ac:dyDescent="0.2">
      <c r="B69" s="9" t="s">
        <v>100</v>
      </c>
      <c r="C69" s="8" t="s">
        <v>101</v>
      </c>
      <c r="D69" s="10"/>
      <c r="E69" s="10"/>
      <c r="F69" s="10"/>
      <c r="G69" s="10"/>
      <c r="H69" s="10"/>
    </row>
    <row r="70" spans="2:9" ht="25.5" x14ac:dyDescent="0.2">
      <c r="B70" s="9" t="s">
        <v>185</v>
      </c>
      <c r="C70" s="8" t="s">
        <v>102</v>
      </c>
      <c r="D70" s="16"/>
      <c r="E70" s="16"/>
      <c r="F70" s="16"/>
      <c r="G70" s="16"/>
      <c r="H70" s="16"/>
    </row>
    <row r="71" spans="2:9" ht="25.5" x14ac:dyDescent="0.2">
      <c r="B71" s="9" t="s">
        <v>172</v>
      </c>
      <c r="C71" s="8" t="s">
        <v>103</v>
      </c>
      <c r="D71" s="10"/>
      <c r="E71" s="10"/>
      <c r="F71" s="10"/>
      <c r="G71" s="10"/>
      <c r="H71" s="10"/>
    </row>
    <row r="72" spans="2:9" ht="25.5" x14ac:dyDescent="0.2">
      <c r="B72" s="9" t="s">
        <v>206</v>
      </c>
      <c r="C72" s="8" t="s">
        <v>104</v>
      </c>
      <c r="D72" s="16"/>
      <c r="E72" s="16"/>
      <c r="F72" s="16"/>
      <c r="G72" s="16"/>
      <c r="H72" s="16"/>
    </row>
    <row r="73" spans="2:9" ht="25.5" x14ac:dyDescent="0.2">
      <c r="B73" s="9" t="s">
        <v>105</v>
      </c>
      <c r="C73" s="8" t="s">
        <v>108</v>
      </c>
      <c r="D73" s="10"/>
      <c r="E73" s="10"/>
      <c r="F73" s="10"/>
      <c r="G73" s="10"/>
      <c r="H73" s="10"/>
    </row>
    <row r="74" spans="2:9" ht="25.5" x14ac:dyDescent="0.2">
      <c r="B74" s="9" t="s">
        <v>106</v>
      </c>
      <c r="C74" s="8" t="s">
        <v>109</v>
      </c>
      <c r="D74" s="10"/>
      <c r="E74" s="10"/>
      <c r="F74" s="10"/>
      <c r="G74" s="10"/>
      <c r="H74" s="10"/>
    </row>
    <row r="75" spans="2:9" x14ac:dyDescent="0.2">
      <c r="B75" s="9" t="s">
        <v>107</v>
      </c>
      <c r="C75" s="8" t="s">
        <v>110</v>
      </c>
      <c r="D75" s="10"/>
      <c r="E75" s="10"/>
      <c r="F75" s="10"/>
      <c r="G75" s="10"/>
      <c r="H75" s="10"/>
    </row>
    <row r="76" spans="2:9" x14ac:dyDescent="0.2">
      <c r="B76" s="9" t="s">
        <v>173</v>
      </c>
      <c r="C76" s="8" t="s">
        <v>111</v>
      </c>
      <c r="D76" s="10"/>
      <c r="E76" s="10"/>
      <c r="F76" s="10"/>
      <c r="G76" s="10"/>
      <c r="H76" s="10"/>
    </row>
    <row r="77" spans="2:9" ht="25.5" x14ac:dyDescent="0.2">
      <c r="B77" s="9" t="s">
        <v>112</v>
      </c>
      <c r="C77" s="8" t="s">
        <v>113</v>
      </c>
      <c r="D77" s="10">
        <v>239993</v>
      </c>
      <c r="E77" s="10"/>
      <c r="F77" s="16">
        <f>356555+190415</f>
        <v>546970</v>
      </c>
      <c r="G77" s="10">
        <f>261774+475550</f>
        <v>737324</v>
      </c>
      <c r="H77" s="10"/>
    </row>
    <row r="78" spans="2:9" ht="38.25" x14ac:dyDescent="0.2">
      <c r="B78" s="9" t="s">
        <v>181</v>
      </c>
      <c r="C78" s="8" t="s">
        <v>114</v>
      </c>
      <c r="D78" s="14">
        <v>883398</v>
      </c>
      <c r="E78" s="14">
        <f>SUM(E81:E96)</f>
        <v>1310050</v>
      </c>
      <c r="F78" s="14">
        <f>SUM(F81:F96)</f>
        <v>521592</v>
      </c>
      <c r="G78" s="14">
        <f>SUM(G81:G96)</f>
        <v>437075</v>
      </c>
      <c r="H78" s="14">
        <f>SUM(H81:H96)</f>
        <v>0</v>
      </c>
    </row>
    <row r="79" spans="2:9" ht="38.25" x14ac:dyDescent="0.2">
      <c r="B79" s="9" t="s">
        <v>183</v>
      </c>
      <c r="C79" s="8" t="s">
        <v>115</v>
      </c>
      <c r="D79" s="14">
        <v>883398</v>
      </c>
      <c r="E79" s="14">
        <f>SUM(E80:E92)+E96</f>
        <v>810050</v>
      </c>
      <c r="F79" s="14">
        <f>SUM(F80:F92)+F96</f>
        <v>521592</v>
      </c>
      <c r="G79" s="14">
        <f>SUM(G80:G92)+G96</f>
        <v>437075</v>
      </c>
      <c r="H79" s="14">
        <f>SUM(H80:H92)+H96</f>
        <v>0</v>
      </c>
      <c r="I79" s="36">
        <f>G79-F79</f>
        <v>-84517</v>
      </c>
    </row>
    <row r="80" spans="2:9" ht="25.5" x14ac:dyDescent="0.2">
      <c r="B80" s="9" t="s">
        <v>188</v>
      </c>
      <c r="C80" s="8" t="s">
        <v>116</v>
      </c>
      <c r="D80" s="10"/>
      <c r="E80" s="10"/>
      <c r="F80" s="10"/>
      <c r="G80" s="10"/>
      <c r="H80" s="10"/>
    </row>
    <row r="81" spans="2:8" ht="25.5" x14ac:dyDescent="0.2">
      <c r="B81" s="9" t="s">
        <v>202</v>
      </c>
      <c r="C81" s="8" t="s">
        <v>117</v>
      </c>
      <c r="D81" s="10">
        <v>15768</v>
      </c>
      <c r="E81" s="10">
        <v>42511</v>
      </c>
      <c r="F81" s="10">
        <v>61431</v>
      </c>
      <c r="G81" s="10">
        <v>6486</v>
      </c>
      <c r="H81" s="10"/>
    </row>
    <row r="82" spans="2:8" ht="25.5" x14ac:dyDescent="0.2">
      <c r="B82" s="9" t="s">
        <v>203</v>
      </c>
      <c r="C82" s="8" t="s">
        <v>118</v>
      </c>
      <c r="D82" s="10"/>
      <c r="E82" s="10"/>
      <c r="F82" s="10"/>
      <c r="G82" s="10"/>
      <c r="H82" s="10"/>
    </row>
    <row r="83" spans="2:8" ht="25.5" x14ac:dyDescent="0.2">
      <c r="B83" s="9" t="s">
        <v>184</v>
      </c>
      <c r="C83" s="8" t="s">
        <v>119</v>
      </c>
      <c r="D83" s="16">
        <v>218242</v>
      </c>
      <c r="E83" s="16">
        <v>356555</v>
      </c>
      <c r="F83" s="16"/>
      <c r="G83" s="16"/>
      <c r="H83" s="16"/>
    </row>
    <row r="84" spans="2:8" x14ac:dyDescent="0.2">
      <c r="B84" s="9" t="s">
        <v>120</v>
      </c>
      <c r="C84" s="8" t="s">
        <v>121</v>
      </c>
      <c r="D84" s="10"/>
      <c r="E84" s="10"/>
      <c r="F84" s="10"/>
      <c r="G84" s="10"/>
      <c r="H84" s="10"/>
    </row>
    <row r="85" spans="2:8" ht="25.5" x14ac:dyDescent="0.2">
      <c r="B85" s="9" t="s">
        <v>207</v>
      </c>
      <c r="C85" s="8" t="s">
        <v>122</v>
      </c>
      <c r="D85" s="10"/>
      <c r="E85" s="10"/>
      <c r="F85" s="10"/>
      <c r="G85" s="10"/>
      <c r="H85" s="10"/>
    </row>
    <row r="86" spans="2:8" x14ac:dyDescent="0.2">
      <c r="B86" s="9" t="s">
        <v>123</v>
      </c>
      <c r="C86" s="8" t="s">
        <v>124</v>
      </c>
      <c r="D86" s="10"/>
      <c r="E86" s="10"/>
      <c r="F86" s="10"/>
      <c r="G86" s="10"/>
      <c r="H86" s="10"/>
    </row>
    <row r="87" spans="2:8" x14ac:dyDescent="0.2">
      <c r="B87" s="9" t="s">
        <v>125</v>
      </c>
      <c r="C87" s="8" t="s">
        <v>126</v>
      </c>
      <c r="D87" s="10"/>
      <c r="E87" s="10"/>
      <c r="F87" s="10"/>
      <c r="G87" s="10"/>
      <c r="H87" s="10"/>
    </row>
    <row r="88" spans="2:8" x14ac:dyDescent="0.2">
      <c r="B88" s="9" t="s">
        <v>127</v>
      </c>
      <c r="C88" s="8" t="s">
        <v>128</v>
      </c>
      <c r="D88" s="10">
        <v>319002</v>
      </c>
      <c r="E88" s="10">
        <v>40340</v>
      </c>
      <c r="F88" s="37">
        <v>69077</v>
      </c>
      <c r="G88" s="37">
        <v>142000</v>
      </c>
      <c r="H88" s="37"/>
    </row>
    <row r="89" spans="2:8" x14ac:dyDescent="0.2">
      <c r="B89" s="9" t="s">
        <v>129</v>
      </c>
      <c r="C89" s="8" t="s">
        <v>130</v>
      </c>
      <c r="D89" s="10">
        <v>32416</v>
      </c>
      <c r="E89" s="10">
        <v>40980</v>
      </c>
      <c r="F89" s="10">
        <f>32455</f>
        <v>32455</v>
      </c>
      <c r="G89" s="37">
        <v>37275</v>
      </c>
      <c r="H89" s="37"/>
    </row>
    <row r="90" spans="2:8" ht="25.5" x14ac:dyDescent="0.2">
      <c r="B90" s="9" t="s">
        <v>131</v>
      </c>
      <c r="C90" s="8" t="s">
        <v>132</v>
      </c>
      <c r="D90" s="10"/>
      <c r="E90" s="10"/>
      <c r="F90" s="10"/>
      <c r="G90" s="10"/>
      <c r="H90" s="10"/>
    </row>
    <row r="91" spans="2:8" x14ac:dyDescent="0.2">
      <c r="B91" s="9" t="s">
        <v>133</v>
      </c>
      <c r="C91" s="8" t="s">
        <v>135</v>
      </c>
      <c r="D91" s="10"/>
      <c r="E91" s="10"/>
      <c r="F91" s="10"/>
      <c r="G91" s="10"/>
      <c r="H91" s="10"/>
    </row>
    <row r="92" spans="2:8" x14ac:dyDescent="0.2">
      <c r="B92" s="9" t="s">
        <v>179</v>
      </c>
      <c r="C92" s="8" t="s">
        <v>136</v>
      </c>
      <c r="D92" s="10">
        <v>264824</v>
      </c>
      <c r="E92" s="10">
        <v>296821</v>
      </c>
      <c r="F92" s="10">
        <v>325676</v>
      </c>
      <c r="G92" s="10">
        <v>218618</v>
      </c>
      <c r="H92" s="10"/>
    </row>
    <row r="93" spans="2:8" x14ac:dyDescent="0.2">
      <c r="B93" s="9" t="s">
        <v>134</v>
      </c>
      <c r="C93" s="8" t="s">
        <v>137</v>
      </c>
      <c r="D93" s="10"/>
      <c r="E93" s="10"/>
      <c r="F93" s="10"/>
      <c r="G93" s="10"/>
      <c r="H93" s="10"/>
    </row>
    <row r="94" spans="2:8" x14ac:dyDescent="0.2">
      <c r="B94" s="9" t="s">
        <v>139</v>
      </c>
      <c r="C94" s="8" t="s">
        <v>138</v>
      </c>
      <c r="D94" s="10">
        <v>0</v>
      </c>
      <c r="E94" s="10">
        <v>500000</v>
      </c>
      <c r="F94" s="10">
        <v>0</v>
      </c>
      <c r="G94" s="10"/>
      <c r="H94" s="10"/>
    </row>
    <row r="95" spans="2:8" x14ac:dyDescent="0.2">
      <c r="B95" s="9" t="s">
        <v>141</v>
      </c>
      <c r="C95" s="8" t="s">
        <v>140</v>
      </c>
      <c r="D95" s="10"/>
      <c r="E95" s="10"/>
      <c r="F95" s="10"/>
      <c r="G95" s="10"/>
      <c r="H95" s="10"/>
    </row>
    <row r="96" spans="2:8" ht="25.5" x14ac:dyDescent="0.2">
      <c r="B96" s="9" t="s">
        <v>143</v>
      </c>
      <c r="C96" s="8" t="s">
        <v>142</v>
      </c>
      <c r="D96" s="10">
        <v>33146</v>
      </c>
      <c r="E96" s="10">
        <f>292+32551</f>
        <v>32843</v>
      </c>
      <c r="F96" s="10">
        <f>32825+128</f>
        <v>32953</v>
      </c>
      <c r="G96" s="10">
        <f>143+32553</f>
        <v>32696</v>
      </c>
      <c r="H96" s="10"/>
    </row>
    <row r="97" spans="2:8" x14ac:dyDescent="0.2">
      <c r="B97" s="9" t="s">
        <v>174</v>
      </c>
      <c r="C97" s="8" t="s">
        <v>144</v>
      </c>
      <c r="D97" s="11">
        <v>1123391</v>
      </c>
      <c r="E97" s="11">
        <f>E66+E78</f>
        <v>1310050</v>
      </c>
      <c r="F97" s="11">
        <f>F66+F78</f>
        <v>1068562</v>
      </c>
      <c r="G97" s="11">
        <f>G66+G78</f>
        <v>1174399</v>
      </c>
      <c r="H97" s="11">
        <f>H66+H78</f>
        <v>0</v>
      </c>
    </row>
    <row r="98" spans="2:8" x14ac:dyDescent="0.2">
      <c r="B98" s="9" t="s">
        <v>145</v>
      </c>
      <c r="C98" s="8" t="s">
        <v>146</v>
      </c>
      <c r="D98" s="11">
        <v>525484284</v>
      </c>
      <c r="E98" s="11">
        <f>E97+E64</f>
        <v>523904534</v>
      </c>
      <c r="F98" s="11">
        <f>F97+F64</f>
        <v>525462623</v>
      </c>
      <c r="G98" s="11">
        <f>G97+G64</f>
        <v>525522097</v>
      </c>
      <c r="H98" s="11">
        <f>H97+H64</f>
        <v>0</v>
      </c>
    </row>
    <row r="99" spans="2:8" x14ac:dyDescent="0.2">
      <c r="B99" s="32"/>
      <c r="C99" s="33"/>
      <c r="D99" s="30">
        <v>0</v>
      </c>
      <c r="E99" s="36">
        <f>E98-E54</f>
        <v>0</v>
      </c>
      <c r="F99" s="36">
        <f>F98-F54</f>
        <v>0</v>
      </c>
      <c r="G99" s="40">
        <f>G98-G54</f>
        <v>0</v>
      </c>
      <c r="H99" s="36">
        <f>H98-H54</f>
        <v>-621297</v>
      </c>
    </row>
    <row r="100" spans="2:8" x14ac:dyDescent="0.2">
      <c r="B100" s="39"/>
      <c r="C100" s="33"/>
    </row>
    <row r="101" spans="2:8" x14ac:dyDescent="0.2">
      <c r="B101" s="39"/>
      <c r="C101" s="33"/>
      <c r="E101" s="36"/>
      <c r="F101" s="36">
        <f>F98-F54</f>
        <v>0</v>
      </c>
    </row>
    <row r="102" spans="2:8" x14ac:dyDescent="0.2">
      <c r="B102" s="39"/>
      <c r="C102" s="33"/>
    </row>
    <row r="103" spans="2:8" x14ac:dyDescent="0.2">
      <c r="B103" s="39"/>
      <c r="C103" s="33"/>
    </row>
    <row r="104" spans="2:8" x14ac:dyDescent="0.2">
      <c r="B104" s="39"/>
      <c r="C104" s="33"/>
    </row>
    <row r="105" spans="2:8" x14ac:dyDescent="0.2">
      <c r="B105" s="39"/>
      <c r="C105" s="33"/>
    </row>
    <row r="106" spans="2:8" x14ac:dyDescent="0.2">
      <c r="B106" s="39"/>
      <c r="C106" s="33"/>
    </row>
    <row r="107" spans="2:8" x14ac:dyDescent="0.2">
      <c r="B107" s="39"/>
      <c r="C107" s="33"/>
    </row>
    <row r="108" spans="2:8" x14ac:dyDescent="0.2">
      <c r="B108" s="39"/>
      <c r="C108" s="33"/>
    </row>
    <row r="109" spans="2:8" x14ac:dyDescent="0.2">
      <c r="B109" s="39"/>
      <c r="C109" s="33"/>
    </row>
    <row r="110" spans="2:8" x14ac:dyDescent="0.2">
      <c r="B110" s="39"/>
      <c r="C110" s="33"/>
    </row>
    <row r="111" spans="2:8" x14ac:dyDescent="0.2">
      <c r="C111" s="33"/>
    </row>
    <row r="112" spans="2:8" x14ac:dyDescent="0.2">
      <c r="C112" s="33"/>
    </row>
    <row r="113" spans="3:3" x14ac:dyDescent="0.2">
      <c r="C113" s="33"/>
    </row>
    <row r="114" spans="3:3" x14ac:dyDescent="0.2">
      <c r="C114" s="33"/>
    </row>
    <row r="115" spans="3:3" x14ac:dyDescent="0.2">
      <c r="C115" s="33"/>
    </row>
    <row r="116" spans="3:3" x14ac:dyDescent="0.2">
      <c r="C116" s="33"/>
    </row>
    <row r="117" spans="3:3" x14ac:dyDescent="0.2">
      <c r="C117" s="33"/>
    </row>
    <row r="118" spans="3:3" x14ac:dyDescent="0.2">
      <c r="C118" s="33"/>
    </row>
    <row r="119" spans="3:3" x14ac:dyDescent="0.2">
      <c r="C119" s="33"/>
    </row>
    <row r="120" spans="3:3" x14ac:dyDescent="0.2">
      <c r="C120" s="33"/>
    </row>
  </sheetData>
  <mergeCells count="2">
    <mergeCell ref="B1:E1"/>
    <mergeCell ref="C2:E2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87" fitToHeight="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list01</vt:lpstr>
      <vt:lpstr>Баланс</vt:lpstr>
      <vt:lpstr>Баланс!Область_печати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2024-10-15T05:47:23Z</cp:lastPrinted>
  <dcterms:created xsi:type="dcterms:W3CDTF">2008-03-03T23:56:31Z</dcterms:created>
  <dcterms:modified xsi:type="dcterms:W3CDTF">2024-11-14T15:41:48Z</dcterms:modified>
</cp:coreProperties>
</file>